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ad.hacc.edu\harrisburg\homefolders\jcordoba\Desktop\Enrollment Management\"/>
    </mc:Choice>
  </mc:AlternateContent>
  <xr:revisionPtr revIDLastSave="0" documentId="13_ncr:1_{7FE28334-1FC7-4C90-AC81-B0F799313887}" xr6:coauthVersionLast="47" xr6:coauthVersionMax="47" xr10:uidLastSave="{00000000-0000-0000-0000-000000000000}"/>
  <bookViews>
    <workbookView xWindow="-28920" yWindow="-120" windowWidth="29040" windowHeight="15720" xr2:uid="{00000000-000D-0000-FFFF-FFFF00000000}"/>
  </bookViews>
  <sheets>
    <sheet name="1. Loan Proration Estimator" sheetId="1" r:id="rId1"/>
    <sheet name="2. Calculations" sheetId="2" state="hidden" r:id="rId2"/>
    <sheet name="3. Loan Limits" sheetId="3" state="hidden" r:id="rId3"/>
    <sheet name="4. Staff - Instructions"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1" i="1" l="1"/>
  <c r="D3" i="2" s="1"/>
  <c r="B21" i="1"/>
  <c r="D2" i="2" s="1"/>
  <c r="C5" i="2"/>
  <c r="B4" i="2"/>
  <c r="D7" i="2" l="1"/>
  <c r="D8" i="2" s="1"/>
  <c r="D9" i="2" s="1"/>
  <c r="B11" i="2" s="1"/>
  <c r="C11" i="2" l="1"/>
  <c r="D11" i="2" s="1"/>
  <c r="C33" i="1"/>
  <c r="D10" i="2"/>
  <c r="B12" i="2" l="1"/>
  <c r="C12" i="2" s="1"/>
  <c r="D33" i="1"/>
  <c r="E33" i="1"/>
  <c r="B13" i="2" l="1"/>
  <c r="C35" i="1" s="1"/>
  <c r="C34" i="1"/>
  <c r="D34" i="1"/>
  <c r="D12" i="2"/>
  <c r="E34" i="1" s="1"/>
  <c r="C13" i="2"/>
  <c r="D35" i="1" s="1"/>
  <c r="D13" i="2" l="1"/>
  <c r="E35" i="1" s="1"/>
</calcChain>
</file>

<file path=xl/sharedStrings.xml><?xml version="1.0" encoding="utf-8"?>
<sst xmlns="http://schemas.openxmlformats.org/spreadsheetml/2006/main" count="71" uniqueCount="71">
  <si>
    <t>Step 1: Tell us about your loan status</t>
  </si>
  <si>
    <t>Dependency Status</t>
  </si>
  <si>
    <t>Grade Level</t>
  </si>
  <si>
    <t>Subsidized Loan $</t>
  </si>
  <si>
    <t>Unsubsidized Loan $</t>
  </si>
  <si>
    <t>Step 3: Enter your eligible credit hours
Enter your estimated Fall and Spring eligible credit hours.</t>
  </si>
  <si>
    <t>Fall Eligible Credit Hours</t>
  </si>
  <si>
    <t>Spring Eligible Credit Hours</t>
  </si>
  <si>
    <t>Results update automatically after you enter your information above.</t>
  </si>
  <si>
    <t>Loan Type</t>
  </si>
  <si>
    <t>Fall Estimate</t>
  </si>
  <si>
    <t>Spring Estimate</t>
  </si>
  <si>
    <t>Academic Year Estimate</t>
  </si>
  <si>
    <t>Subsidized</t>
  </si>
  <si>
    <t>Unsubsidized</t>
  </si>
  <si>
    <t>Total Combined</t>
  </si>
  <si>
    <t>Calculation</t>
  </si>
  <si>
    <t>Fall</t>
  </si>
  <si>
    <t>Spring</t>
  </si>
  <si>
    <t>Academic Year</t>
  </si>
  <si>
    <t>Sub Annual Limit</t>
  </si>
  <si>
    <t>Unsub Annual Limit</t>
  </si>
  <si>
    <t>Fall Credits</t>
  </si>
  <si>
    <t>Spring Credits</t>
  </si>
  <si>
    <t>Full-Time Credits AY</t>
  </si>
  <si>
    <t>Total Enrolled Credits</t>
  </si>
  <si>
    <t>SOR %</t>
  </si>
  <si>
    <t>Prorated Sub Limit</t>
  </si>
  <si>
    <t>Prorated Unsub Limit</t>
  </si>
  <si>
    <t>Sub Estimate</t>
  </si>
  <si>
    <t>Unsub Estimate</t>
  </si>
  <si>
    <t>Total Estimate</t>
  </si>
  <si>
    <t>Student Classification</t>
  </si>
  <si>
    <t>Subsidized Annual Limit</t>
  </si>
  <si>
    <t>Unsubsidized Annual Limit</t>
  </si>
  <si>
    <t>Lookup Key</t>
  </si>
  <si>
    <t>Dependent | First Year</t>
  </si>
  <si>
    <t>Dependent|First Year</t>
  </si>
  <si>
    <t>Dependent | Second Year</t>
  </si>
  <si>
    <t>Dependent|Second Year</t>
  </si>
  <si>
    <t>Dependent | Third Year or Higher</t>
  </si>
  <si>
    <t>Dependent|Third Year or Higher</t>
  </si>
  <si>
    <t>Independent | First Year</t>
  </si>
  <si>
    <t>Independent|First Year</t>
  </si>
  <si>
    <t>Independent | Second Year</t>
  </si>
  <si>
    <t>Independent|Second Year</t>
  </si>
  <si>
    <t>Independent | Third Year or Higher</t>
  </si>
  <si>
    <t>Independent|Third Year or Higher</t>
  </si>
  <si>
    <t>Loan Proration Estimator – Staff Notes</t>
  </si>
  <si>
    <t>Item</t>
  </si>
  <si>
    <t>Note</t>
  </si>
  <si>
    <t>Purpose</t>
  </si>
  <si>
    <t>Student-facing estimator for federal loan proration beginning with the 2026–2027 academic year.</t>
  </si>
  <si>
    <t>Inputs</t>
  </si>
  <si>
    <t>Students select dependency status, grade level, and enter Fall/Spring eligible credits.</t>
  </si>
  <si>
    <t>Loan Limits</t>
  </si>
  <si>
    <t>Loan limits are stored on the Loan Limits tab and can be updated by staff.</t>
  </si>
  <si>
    <t>Half-time rule</t>
  </si>
  <si>
    <t>Estimator returns $0 for a semester if that semester is below 6 eligible credits.</t>
  </si>
  <si>
    <t>Disclaimer</t>
  </si>
  <si>
    <t>Final aid eligibility must be confirmed in the Financial Aid system.</t>
  </si>
  <si>
    <t>Staff use</t>
  </si>
  <si>
    <t>Protect the estimator sheet before sharing to prevent formula changes.</t>
  </si>
  <si>
    <t>CALCULATED LOAN ESTIMATE</t>
  </si>
  <si>
    <t xml:space="preserve">What is this?
This estimator helps you understand how your federal student loan amount may change if you are enrolled less than full-time. Beginning with the fall 2026 semester, new federal financial aid requirements will change how federal student loan amounts are calculated for students enrolled less than full-time (i.e., fewer than 12 credits). </t>
  </si>
  <si>
    <r>
      <t xml:space="preserve">Disclaimer: </t>
    </r>
    <r>
      <rPr>
        <sz val="12"/>
        <color rgb="FFFFFFFF"/>
        <rFont val="Carlito"/>
      </rPr>
      <t>These estimates are for planning purposes only and do not guarantee final eligibility. Actual aid may vary based on enrollment, grade level, dependency status, cost of attendance, SAI, other aid, aggregate loan limits, loan origination fees, and federal eligibility requirements. If you plan to attend only one semester during the academic year, your loan eligibility may be calculated differently, and the estimates provided by this calculator may not accurately reflect your federal student loan eligibility. Please contact the Financial Aid Office for assistance.</t>
    </r>
  </si>
  <si>
    <t>LOAN ESTIMATOR</t>
  </si>
  <si>
    <t>Step 2 will update automatically based on the Dependency Status and Grade Level selected here. Grade level is based on successfully earned credits: 0–29 credits = First-Year Student (Freshman); 30+ credits = Second-Year Student (Sophomore).</t>
  </si>
  <si>
    <t>Step 2: Review your annual loan amounts
These amounts update automatically based on your selections in Step 1.</t>
  </si>
  <si>
    <t>First Year</t>
  </si>
  <si>
    <t>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</si>
</sst>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font>
      <sz val="11"/>
      <name val="Carlito"/>
    </font>
    <font>
      <sz val="11"/>
      <color rgb="FFFFFFFF"/>
      <name val="Carlito"/>
    </font>
    <font>
      <b/>
      <sz val="11"/>
      <color rgb="FFFFFFFF"/>
      <name val="Carlito"/>
    </font>
    <font>
      <sz val="11"/>
      <color rgb="FF003B49"/>
      <name val="Carlito"/>
    </font>
    <font>
      <b/>
      <sz val="14"/>
      <color rgb="FFFFFFFF"/>
      <name val="Carlito"/>
    </font>
    <font>
      <b/>
      <sz val="16"/>
      <color rgb="FFFFFFFF"/>
      <name val="Carlito"/>
    </font>
    <font>
      <i/>
      <sz val="9"/>
      <color rgb="FFFFFFFF"/>
      <name val="Carlito"/>
    </font>
    <font>
      <i/>
      <sz val="9"/>
      <color rgb="FF003B49"/>
      <name val="Carlito"/>
    </font>
    <font>
      <sz val="12"/>
      <color rgb="FFFFFFFF"/>
      <name val="Carlito"/>
    </font>
    <font>
      <b/>
      <sz val="12"/>
      <color rgb="FFFFFFFF"/>
      <name val="Carlito"/>
    </font>
    <font>
      <b/>
      <sz val="10"/>
      <color rgb="FF0E425A"/>
      <name val="Carlito"/>
    </font>
    <font>
      <b/>
      <sz val="11"/>
      <color rgb="FF0E425A"/>
      <name val="Carlito"/>
    </font>
    <font>
      <sz val="11"/>
      <color rgb="FF0E425A"/>
      <name val="Carlito"/>
    </font>
    <font>
      <b/>
      <sz val="22"/>
      <color theme="0"/>
      <name val="Carlito"/>
    </font>
    <font>
      <sz val="11"/>
      <color theme="0"/>
      <name val="Carlito"/>
    </font>
  </fonts>
  <fills count="11">
    <fill>
      <patternFill patternType="none"/>
    </fill>
    <fill>
      <patternFill patternType="gray125"/>
    </fill>
    <fill>
      <patternFill patternType="solid">
        <fgColor rgb="FF004D56"/>
      </patternFill>
    </fill>
    <fill>
      <patternFill patternType="solid">
        <fgColor rgb="FFFFFFFF"/>
      </patternFill>
    </fill>
    <fill>
      <patternFill patternType="solid">
        <fgColor rgb="FFEAF7E7"/>
      </patternFill>
    </fill>
    <fill>
      <patternFill patternType="solid">
        <fgColor rgb="FF305496"/>
      </patternFill>
    </fill>
    <fill>
      <patternFill patternType="solid">
        <fgColor rgb="FF1F4E78"/>
      </patternFill>
    </fill>
    <fill>
      <patternFill patternType="solid">
        <fgColor rgb="FF004D56"/>
      </patternFill>
    </fill>
    <fill>
      <patternFill patternType="solid">
        <fgColor rgb="FFFFFFFF"/>
      </patternFill>
    </fill>
    <fill>
      <patternFill patternType="solid">
        <fgColor rgb="FFFFFFFF"/>
      </patternFill>
    </fill>
    <fill>
      <patternFill patternType="solid">
        <fgColor rgb="FFA50021"/>
        <bgColor indexed="64"/>
      </patternFill>
    </fill>
  </fills>
  <borders count="1">
    <border>
      <left/>
      <right/>
      <top/>
      <bottom/>
      <diagonal/>
    </border>
  </borders>
  <cellStyleXfs count="1">
    <xf numFmtId="0" fontId="0" fillId="0" borderId="0"/>
  </cellStyleXfs>
  <cellXfs count="23">
    <xf numFmtId="0" fontId="0" fillId="0" borderId="0" xfId="0"/>
    <xf numFmtId="0" fontId="1" fillId="2" borderId="0" xfId="0" applyNumberFormat="1" applyFont="1" applyFill="1" applyBorder="1" applyAlignment="1">
      <alignment wrapText="1"/>
    </xf>
    <xf numFmtId="0" fontId="3" fillId="4" borderId="0" xfId="0" applyNumberFormat="1" applyFont="1" applyFill="1" applyBorder="1" applyAlignment="1">
      <alignment wrapText="1"/>
    </xf>
    <xf numFmtId="0" fontId="2" fillId="5" borderId="0" xfId="0" applyNumberFormat="1" applyFont="1" applyFill="1" applyBorder="1"/>
    <xf numFmtId="164" fontId="0" fillId="0" borderId="0" xfId="0" applyNumberFormat="1" applyFont="1" applyFill="1" applyBorder="1"/>
    <xf numFmtId="0" fontId="1" fillId="7" borderId="0" xfId="0" applyNumberFormat="1" applyFont="1" applyFill="1" applyBorder="1"/>
    <xf numFmtId="0" fontId="2" fillId="10" borderId="0" xfId="0" applyNumberFormat="1" applyFont="1" applyFill="1" applyBorder="1" applyAlignment="1">
      <alignment horizontal="center" wrapText="1"/>
    </xf>
    <xf numFmtId="164" fontId="11" fillId="8" borderId="0" xfId="0" applyNumberFormat="1" applyFont="1" applyFill="1" applyBorder="1" applyAlignment="1">
      <alignment horizontal="center" wrapText="1"/>
    </xf>
    <xf numFmtId="164" fontId="12" fillId="8" borderId="0" xfId="0" applyNumberFormat="1" applyFont="1" applyFill="1" applyBorder="1" applyAlignment="1">
      <alignment horizontal="center" wrapText="1"/>
    </xf>
    <xf numFmtId="165" fontId="3" fillId="4" borderId="0" xfId="0" applyNumberFormat="1" applyFont="1" applyFill="1" applyBorder="1" applyAlignment="1">
      <alignment horizontal="center" wrapText="1"/>
    </xf>
    <xf numFmtId="164" fontId="3" fillId="4" borderId="0" xfId="0" applyNumberFormat="1" applyFont="1" applyFill="1" applyBorder="1" applyAlignment="1">
      <alignment horizontal="center" wrapText="1"/>
    </xf>
    <xf numFmtId="0" fontId="4" fillId="10" borderId="0" xfId="0" applyNumberFormat="1" applyFont="1" applyFill="1" applyBorder="1" applyAlignment="1">
      <alignment horizontal="center" vertical="center" wrapText="1"/>
    </xf>
    <xf numFmtId="0" fontId="9" fillId="2" borderId="0" xfId="0" applyNumberFormat="1" applyFont="1" applyFill="1" applyBorder="1" applyAlignment="1">
      <alignment horizontal="center" vertical="center" wrapText="1"/>
    </xf>
    <xf numFmtId="0" fontId="6" fillId="7" borderId="0" xfId="0" applyNumberFormat="1" applyFont="1" applyFill="1" applyBorder="1" applyAlignment="1">
      <alignment horizontal="center" vertical="center" wrapText="1"/>
    </xf>
    <xf numFmtId="0" fontId="1" fillId="7" borderId="0" xfId="0" applyNumberFormat="1" applyFont="1" applyFill="1" applyBorder="1" applyAlignment="1">
      <alignment horizontal="center" wrapText="1"/>
    </xf>
    <xf numFmtId="0" fontId="7" fillId="9" borderId="0" xfId="0" applyNumberFormat="1" applyFont="1" applyFill="1" applyBorder="1" applyAlignment="1">
      <alignment vertical="center" wrapText="1"/>
    </xf>
    <xf numFmtId="0" fontId="13" fillId="2" borderId="0" xfId="0" applyNumberFormat="1" applyFont="1" applyFill="1" applyBorder="1" applyAlignment="1">
      <alignment horizontal="center" vertical="center" wrapText="1"/>
    </xf>
    <xf numFmtId="0" fontId="14" fillId="2" borderId="0" xfId="0" applyNumberFormat="1" applyFont="1" applyFill="1" applyBorder="1" applyAlignment="1">
      <alignment horizontal="center" wrapText="1"/>
    </xf>
    <xf numFmtId="0" fontId="10" fillId="3" borderId="0" xfId="0" applyNumberFormat="1" applyFont="1" applyFill="1" applyBorder="1" applyAlignment="1">
      <alignment horizontal="center" vertical="top" wrapText="1"/>
    </xf>
    <xf numFmtId="0" fontId="10" fillId="3" borderId="0" xfId="0" applyNumberFormat="1" applyFont="1" applyFill="1" applyBorder="1" applyAlignment="1">
      <alignment wrapText="1"/>
    </xf>
    <xf numFmtId="0" fontId="10" fillId="0" borderId="0" xfId="0" applyNumberFormat="1" applyFont="1" applyFill="1" applyBorder="1" applyAlignment="1">
      <alignment wrapText="1"/>
    </xf>
    <xf numFmtId="0" fontId="5" fillId="6" borderId="0" xfId="0" applyNumberFormat="1" applyFont="1" applyFill="1" applyBorder="1" applyAlignment="1">
      <alignment horizontal="center" wrapText="1"/>
    </xf>
    <xf numFmtId="0" fontId="5" fillId="6"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CC3300"/>
      <color rgb="FF000000"/>
      <color rgb="FFA50021"/>
      <color rgb="FF0E42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zoomScale="120" zoomScaleNormal="120" workbookViewId="0">
      <selection activeCell="C27" sqref="C27"/>
    </sheetView>
  </sheetViews>
  <sheetFormatPr defaultRowHeight="14.25"/>
  <cols>
    <col min="1" max="1" width="3" customWidth="1"/>
    <col min="2" max="8" width="14.625" customWidth="1"/>
    <col min="9" max="9" width="3" customWidth="1"/>
  </cols>
  <sheetData>
    <row r="1" spans="1:9">
      <c r="A1" s="1"/>
      <c r="B1" s="1"/>
      <c r="C1" s="1"/>
      <c r="D1" s="1"/>
      <c r="E1" s="1"/>
      <c r="F1" s="1"/>
      <c r="G1" s="1"/>
      <c r="H1" s="1"/>
      <c r="I1" s="1"/>
    </row>
    <row r="2" spans="1:9" ht="24" customHeight="1">
      <c r="A2" s="1"/>
      <c r="B2" s="16" t="s">
        <v>66</v>
      </c>
      <c r="C2" s="17"/>
      <c r="D2" s="17"/>
      <c r="E2" s="17"/>
      <c r="F2" s="17"/>
      <c r="G2" s="17"/>
      <c r="H2" s="17"/>
      <c r="I2" s="1"/>
    </row>
    <row r="3" spans="1:9" ht="24" customHeight="1">
      <c r="A3" s="1"/>
      <c r="B3" s="17"/>
      <c r="C3" s="17"/>
      <c r="D3" s="17"/>
      <c r="E3" s="17"/>
      <c r="F3" s="17"/>
      <c r="G3" s="17"/>
      <c r="H3" s="17"/>
      <c r="I3" s="1"/>
    </row>
    <row r="4" spans="1:9">
      <c r="A4" s="1"/>
      <c r="B4" s="1"/>
      <c r="C4" s="1"/>
      <c r="D4" s="1"/>
      <c r="E4" s="1"/>
      <c r="F4" s="1"/>
      <c r="G4" s="1"/>
      <c r="H4" s="1"/>
      <c r="I4" s="1"/>
    </row>
    <row r="5" spans="1:9" ht="23.1" customHeight="1">
      <c r="A5" s="1"/>
      <c r="B5" s="18" t="s">
        <v>64</v>
      </c>
      <c r="C5" s="18"/>
      <c r="D5" s="18"/>
      <c r="E5" s="18"/>
      <c r="F5" s="18"/>
      <c r="G5" s="18"/>
      <c r="H5" s="18"/>
      <c r="I5" s="1"/>
    </row>
    <row r="6" spans="1:9" ht="23.1" customHeight="1">
      <c r="A6" s="1"/>
      <c r="B6" s="18"/>
      <c r="C6" s="18"/>
      <c r="D6" s="18"/>
      <c r="E6" s="18"/>
      <c r="F6" s="18"/>
      <c r="G6" s="18"/>
      <c r="H6" s="18"/>
      <c r="I6" s="1"/>
    </row>
    <row r="7" spans="1:9" ht="23.1" customHeight="1">
      <c r="A7" s="1"/>
      <c r="B7" s="18"/>
      <c r="C7" s="18"/>
      <c r="D7" s="18"/>
      <c r="E7" s="18"/>
      <c r="F7" s="18"/>
      <c r="G7" s="18"/>
      <c r="H7" s="18"/>
      <c r="I7" s="1"/>
    </row>
    <row r="8" spans="1:9" ht="21.75" customHeight="1">
      <c r="A8" s="1"/>
      <c r="B8" s="18"/>
      <c r="C8" s="18"/>
      <c r="D8" s="18"/>
      <c r="E8" s="18"/>
      <c r="F8" s="18"/>
      <c r="G8" s="18"/>
      <c r="H8" s="18"/>
      <c r="I8" s="1"/>
    </row>
    <row r="9" spans="1:9" ht="22.5" hidden="1" customHeight="1">
      <c r="A9" s="1"/>
      <c r="B9" s="18"/>
      <c r="C9" s="18"/>
      <c r="D9" s="18"/>
      <c r="E9" s="18"/>
      <c r="F9" s="18"/>
      <c r="G9" s="18"/>
      <c r="H9" s="18"/>
      <c r="I9" s="1"/>
    </row>
    <row r="10" spans="1:9" ht="22.5" hidden="1" customHeight="1">
      <c r="A10" s="1"/>
      <c r="B10" s="18"/>
      <c r="C10" s="18"/>
      <c r="D10" s="18"/>
      <c r="E10" s="18"/>
      <c r="F10" s="18"/>
      <c r="G10" s="18"/>
      <c r="H10" s="18"/>
      <c r="I10" s="1"/>
    </row>
    <row r="11" spans="1:9">
      <c r="A11" s="1"/>
      <c r="B11" s="1"/>
      <c r="C11" s="1"/>
      <c r="D11" s="1"/>
      <c r="E11" s="1"/>
      <c r="F11" s="1"/>
      <c r="G11" s="1"/>
      <c r="H11" s="1"/>
      <c r="I11" s="1"/>
    </row>
    <row r="12" spans="1:9">
      <c r="A12" s="1"/>
      <c r="B12" s="19" t="s">
        <v>0</v>
      </c>
      <c r="C12" s="19"/>
      <c r="D12" s="19"/>
      <c r="E12" s="19"/>
      <c r="F12" s="19"/>
      <c r="G12" s="19"/>
      <c r="H12" s="19"/>
      <c r="I12" s="1"/>
    </row>
    <row r="13" spans="1:9">
      <c r="A13" s="1"/>
      <c r="B13" s="19"/>
      <c r="C13" s="19"/>
      <c r="D13" s="19"/>
      <c r="E13" s="19"/>
      <c r="F13" s="19"/>
      <c r="G13" s="19"/>
      <c r="H13" s="19"/>
      <c r="I13" s="1"/>
    </row>
    <row r="14" spans="1:9" ht="30">
      <c r="A14" s="1"/>
      <c r="B14" s="6" t="s">
        <v>1</v>
      </c>
      <c r="C14" s="6" t="s">
        <v>2</v>
      </c>
      <c r="D14" s="15" t="s">
        <v>67</v>
      </c>
      <c r="E14" s="15"/>
      <c r="F14" s="15"/>
      <c r="G14" s="15"/>
      <c r="H14" s="15"/>
      <c r="I14" s="1"/>
    </row>
    <row r="15" spans="1:9" ht="30" customHeight="1">
      <c r="A15" s="1"/>
      <c r="B15" s="2" t="s">
        <v>70</v>
      </c>
      <c r="C15" s="2" t="s">
        <v>69</v>
      </c>
      <c r="D15" s="15"/>
      <c r="E15" s="15"/>
      <c r="F15" s="15"/>
      <c r="G15" s="15"/>
      <c r="H15" s="15"/>
      <c r="I15" s="1"/>
    </row>
    <row r="16" spans="1:9">
      <c r="A16" s="1"/>
      <c r="B16" s="1"/>
      <c r="C16" s="1"/>
      <c r="D16" s="1"/>
      <c r="E16" s="1"/>
      <c r="F16" s="1"/>
      <c r="G16" s="1"/>
      <c r="H16" s="1"/>
      <c r="I16" s="1"/>
    </row>
    <row r="17" spans="1:9" ht="14.25" hidden="1" customHeight="1">
      <c r="A17" s="1"/>
      <c r="B17" s="19" t="s">
        <v>68</v>
      </c>
      <c r="C17" s="19"/>
      <c r="D17" s="19"/>
      <c r="E17" s="19"/>
      <c r="F17" s="19"/>
      <c r="G17" s="19"/>
      <c r="H17" s="19"/>
      <c r="I17" s="1"/>
    </row>
    <row r="18" spans="1:9" ht="23.1" customHeight="1">
      <c r="A18" s="1"/>
      <c r="B18" s="19"/>
      <c r="C18" s="19"/>
      <c r="D18" s="19"/>
      <c r="E18" s="19"/>
      <c r="F18" s="19"/>
      <c r="G18" s="19"/>
      <c r="H18" s="19"/>
      <c r="I18" s="1"/>
    </row>
    <row r="19" spans="1:9" ht="23.1" customHeight="1">
      <c r="A19" s="1"/>
      <c r="B19" s="19"/>
      <c r="C19" s="19"/>
      <c r="D19" s="19"/>
      <c r="E19" s="19"/>
      <c r="F19" s="19"/>
      <c r="G19" s="19"/>
      <c r="H19" s="19"/>
      <c r="I19" s="1"/>
    </row>
    <row r="20" spans="1:9" ht="30">
      <c r="A20" s="1"/>
      <c r="B20" s="6" t="s">
        <v>3</v>
      </c>
      <c r="C20" s="6" t="s">
        <v>4</v>
      </c>
      <c r="D20" s="1"/>
      <c r="E20" s="1"/>
      <c r="F20" s="1"/>
      <c r="G20" s="1"/>
      <c r="H20" s="1"/>
      <c r="I20" s="1"/>
    </row>
    <row r="21" spans="1:9">
      <c r="A21" s="1"/>
      <c r="B21" s="10">
        <f>IFERROR(INDEX('3. Loan Limits'!$B$2:$B$7,MATCH($B$15&amp;"|"&amp;$C$15,'3. Loan Limits'!$D$2:$D$7,0)),"")</f>
        <v>3500</v>
      </c>
      <c r="C21" s="10">
        <f>IFERROR(INDEX('3. Loan Limits'!$C$2:$C$7,MATCH($B$15&amp;"|"&amp;$C$15,'3. Loan Limits'!$D$2:$D$7,0)),"")</f>
        <v>2000</v>
      </c>
      <c r="D21" s="1"/>
      <c r="E21" s="1"/>
      <c r="F21" s="1"/>
      <c r="G21" s="1"/>
      <c r="H21" s="1"/>
      <c r="I21" s="1"/>
    </row>
    <row r="22" spans="1:9">
      <c r="A22" s="1"/>
      <c r="B22" s="1"/>
      <c r="C22" s="1"/>
      <c r="D22" s="1"/>
      <c r="E22" s="1"/>
      <c r="F22" s="1"/>
      <c r="G22" s="1"/>
      <c r="H22" s="1"/>
      <c r="I22" s="1"/>
    </row>
    <row r="23" spans="1:9" ht="23.1" hidden="1" customHeight="1">
      <c r="A23" s="1"/>
      <c r="B23" s="20" t="s">
        <v>5</v>
      </c>
      <c r="C23" s="20"/>
      <c r="D23" s="20"/>
      <c r="E23" s="20"/>
      <c r="F23" s="20"/>
      <c r="G23" s="20"/>
      <c r="H23" s="20"/>
      <c r="I23" s="1"/>
    </row>
    <row r="24" spans="1:9" ht="12" customHeight="1">
      <c r="A24" s="1"/>
      <c r="B24" s="20"/>
      <c r="C24" s="20"/>
      <c r="D24" s="20"/>
      <c r="E24" s="20"/>
      <c r="F24" s="20"/>
      <c r="G24" s="20"/>
      <c r="H24" s="20"/>
      <c r="I24" s="1"/>
    </row>
    <row r="25" spans="1:9" ht="23.1" customHeight="1">
      <c r="A25" s="1"/>
      <c r="B25" s="20"/>
      <c r="C25" s="20"/>
      <c r="D25" s="20"/>
      <c r="E25" s="20"/>
      <c r="F25" s="20"/>
      <c r="G25" s="20"/>
      <c r="H25" s="20"/>
      <c r="I25" s="1"/>
    </row>
    <row r="26" spans="1:9" ht="30">
      <c r="A26" s="1"/>
      <c r="B26" s="6" t="s">
        <v>6</v>
      </c>
      <c r="C26" s="6" t="s">
        <v>7</v>
      </c>
      <c r="D26" s="1"/>
      <c r="E26" s="1"/>
      <c r="F26" s="1"/>
      <c r="G26" s="1"/>
      <c r="H26" s="1"/>
      <c r="I26" s="1"/>
    </row>
    <row r="27" spans="1:9">
      <c r="A27" s="1"/>
      <c r="B27" s="9">
        <v>9</v>
      </c>
      <c r="C27" s="9">
        <v>12</v>
      </c>
      <c r="D27" s="1"/>
      <c r="E27" s="1"/>
      <c r="F27" s="1"/>
      <c r="G27" s="1"/>
      <c r="H27" s="1"/>
      <c r="I27" s="1"/>
    </row>
    <row r="28" spans="1:9">
      <c r="A28" s="1"/>
      <c r="B28" s="1"/>
      <c r="C28" s="1"/>
      <c r="D28" s="1"/>
      <c r="E28" s="1"/>
      <c r="F28" s="1"/>
      <c r="G28" s="1"/>
      <c r="H28" s="1"/>
      <c r="I28" s="1"/>
    </row>
    <row r="29" spans="1:9" ht="26.1" customHeight="1">
      <c r="A29" s="1"/>
      <c r="B29" s="11" t="s">
        <v>63</v>
      </c>
      <c r="C29" s="11"/>
      <c r="D29" s="11"/>
      <c r="E29" s="11"/>
      <c r="F29" s="11"/>
      <c r="G29" s="11"/>
      <c r="H29" s="11"/>
      <c r="I29" s="1"/>
    </row>
    <row r="30" spans="1:9" ht="26.1" customHeight="1">
      <c r="A30" s="1"/>
      <c r="B30" s="11"/>
      <c r="C30" s="11"/>
      <c r="D30" s="11"/>
      <c r="E30" s="11"/>
      <c r="F30" s="11"/>
      <c r="G30" s="11"/>
      <c r="H30" s="11"/>
      <c r="I30" s="1"/>
    </row>
    <row r="31" spans="1:9" ht="18" customHeight="1">
      <c r="A31" s="1"/>
      <c r="B31" s="13" t="s">
        <v>8</v>
      </c>
      <c r="C31" s="13"/>
      <c r="D31" s="13"/>
      <c r="E31" s="13"/>
      <c r="F31" s="13"/>
      <c r="G31" s="13"/>
      <c r="H31" s="13"/>
      <c r="I31" s="1"/>
    </row>
    <row r="32" spans="1:9" ht="30">
      <c r="A32" s="1"/>
      <c r="B32" s="6" t="s">
        <v>9</v>
      </c>
      <c r="C32" s="6" t="s">
        <v>10</v>
      </c>
      <c r="D32" s="6" t="s">
        <v>11</v>
      </c>
      <c r="E32" s="6" t="s">
        <v>12</v>
      </c>
      <c r="F32" s="1"/>
      <c r="G32" s="1"/>
      <c r="H32" s="1"/>
      <c r="I32" s="1"/>
    </row>
    <row r="33" spans="1:9" ht="15">
      <c r="A33" s="1"/>
      <c r="B33" s="7" t="s">
        <v>13</v>
      </c>
      <c r="C33" s="8">
        <f>'2. Calculations'!B11</f>
        <v>1320</v>
      </c>
      <c r="D33" s="8">
        <f>'2. Calculations'!C11</f>
        <v>1760</v>
      </c>
      <c r="E33" s="8">
        <f>'2. Calculations'!D11</f>
        <v>3080</v>
      </c>
      <c r="F33" s="1"/>
      <c r="G33" s="1"/>
      <c r="H33" s="1"/>
      <c r="I33" s="1"/>
    </row>
    <row r="34" spans="1:9" ht="15">
      <c r="A34" s="1"/>
      <c r="B34" s="7" t="s">
        <v>14</v>
      </c>
      <c r="C34" s="8">
        <f>'2. Calculations'!B12</f>
        <v>754</v>
      </c>
      <c r="D34" s="8">
        <f>'2. Calculations'!C12</f>
        <v>1006</v>
      </c>
      <c r="E34" s="8">
        <f>'2. Calculations'!D12</f>
        <v>1760</v>
      </c>
      <c r="F34" s="1"/>
      <c r="G34" s="1"/>
      <c r="H34" s="1"/>
      <c r="I34" s="1"/>
    </row>
    <row r="35" spans="1:9" ht="30">
      <c r="A35" s="1"/>
      <c r="B35" s="7" t="s">
        <v>15</v>
      </c>
      <c r="C35" s="8">
        <f>'2. Calculations'!B13</f>
        <v>2074</v>
      </c>
      <c r="D35" s="8">
        <f>'2. Calculations'!C13</f>
        <v>2766</v>
      </c>
      <c r="E35" s="8">
        <f>'2. Calculations'!D13</f>
        <v>4840</v>
      </c>
      <c r="F35" s="1"/>
      <c r="G35" s="1"/>
      <c r="H35" s="1"/>
      <c r="I35" s="1"/>
    </row>
    <row r="36" spans="1:9">
      <c r="A36" s="1"/>
      <c r="B36" s="1"/>
      <c r="C36" s="1"/>
      <c r="D36" s="1"/>
      <c r="E36" s="1"/>
      <c r="F36" s="1"/>
      <c r="G36" s="1"/>
      <c r="H36" s="1"/>
      <c r="I36" s="1"/>
    </row>
    <row r="37" spans="1:9" ht="23.1" customHeight="1">
      <c r="A37" s="1"/>
      <c r="B37" s="12" t="s">
        <v>65</v>
      </c>
      <c r="C37" s="12"/>
      <c r="D37" s="12"/>
      <c r="E37" s="12"/>
      <c r="F37" s="12"/>
      <c r="G37" s="12"/>
      <c r="H37" s="12"/>
      <c r="I37" s="1"/>
    </row>
    <row r="38" spans="1:9" ht="23.1" customHeight="1">
      <c r="A38" s="1"/>
      <c r="B38" s="12"/>
      <c r="C38" s="12"/>
      <c r="D38" s="12"/>
      <c r="E38" s="12"/>
      <c r="F38" s="12"/>
      <c r="G38" s="12"/>
      <c r="H38" s="12"/>
      <c r="I38" s="1"/>
    </row>
    <row r="39" spans="1:9" ht="57.75" customHeight="1">
      <c r="A39" s="1"/>
      <c r="B39" s="12"/>
      <c r="C39" s="12"/>
      <c r="D39" s="12"/>
      <c r="E39" s="12"/>
      <c r="F39" s="12"/>
      <c r="G39" s="12"/>
      <c r="H39" s="12"/>
      <c r="I39" s="1"/>
    </row>
    <row r="40" spans="1:9" hidden="1">
      <c r="A40" s="5"/>
      <c r="B40" s="14"/>
      <c r="C40" s="14"/>
      <c r="D40" s="14"/>
      <c r="E40" s="14"/>
      <c r="F40" s="14"/>
      <c r="G40" s="14"/>
      <c r="H40" s="14"/>
      <c r="I40" s="5"/>
    </row>
  </sheetData>
  <mergeCells count="10">
    <mergeCell ref="B2:H3"/>
    <mergeCell ref="B5:H10"/>
    <mergeCell ref="B12:H13"/>
    <mergeCell ref="B17:H19"/>
    <mergeCell ref="B23:H25"/>
    <mergeCell ref="B29:H30"/>
    <mergeCell ref="B37:H39"/>
    <mergeCell ref="B31:H31"/>
    <mergeCell ref="B40:H40"/>
    <mergeCell ref="D14:H15"/>
  </mergeCells>
  <dataValidations count="2">
    <dataValidation type="list" sqref="B15" xr:uid="{00000000-0002-0000-0000-000000000000}">
      <formula1>"Dependent,Independent"</formula1>
    </dataValidation>
    <dataValidation type="list" sqref="C15" xr:uid="{00000000-0002-0000-0000-000001000000}">
      <formula1>"First Year,Second Year"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workbookViewId="0"/>
  </sheetViews>
  <sheetFormatPr defaultRowHeight="14.25"/>
  <cols>
    <col min="1" max="4" width="28" customWidth="1"/>
  </cols>
  <sheetData>
    <row r="1" spans="1:4" ht="15">
      <c r="A1" s="3" t="s">
        <v>16</v>
      </c>
      <c r="B1" s="3" t="s">
        <v>17</v>
      </c>
      <c r="C1" s="3" t="s">
        <v>18</v>
      </c>
      <c r="D1" s="3" t="s">
        <v>19</v>
      </c>
    </row>
    <row r="2" spans="1:4">
      <c r="A2" t="s">
        <v>20</v>
      </c>
      <c r="B2" s="4"/>
      <c r="C2" s="4"/>
      <c r="D2" s="4">
        <f>'1. Loan Proration Estimator'!B21</f>
        <v>3500</v>
      </c>
    </row>
    <row r="3" spans="1:4">
      <c r="A3" t="s">
        <v>21</v>
      </c>
      <c r="B3" s="4"/>
      <c r="C3" s="4"/>
      <c r="D3" s="4">
        <f>'1. Loan Proration Estimator'!C21</f>
        <v>2000</v>
      </c>
    </row>
    <row r="4" spans="1:4">
      <c r="A4" t="s">
        <v>22</v>
      </c>
      <c r="B4" s="4">
        <f>'1. Loan Proration Estimator'!B27</f>
        <v>9</v>
      </c>
      <c r="C4" s="4"/>
      <c r="D4" s="4"/>
    </row>
    <row r="5" spans="1:4">
      <c r="A5" t="s">
        <v>23</v>
      </c>
      <c r="B5" s="4"/>
      <c r="C5" s="4">
        <f>'1. Loan Proration Estimator'!C27</f>
        <v>12</v>
      </c>
      <c r="D5" s="4"/>
    </row>
    <row r="6" spans="1:4">
      <c r="A6" t="s">
        <v>24</v>
      </c>
      <c r="B6" s="4"/>
      <c r="C6" s="4"/>
      <c r="D6" s="4">
        <v>24</v>
      </c>
    </row>
    <row r="7" spans="1:4">
      <c r="A7" t="s">
        <v>25</v>
      </c>
      <c r="B7" s="4"/>
      <c r="C7" s="4"/>
      <c r="D7" s="4">
        <f>SUM(B4,C5)</f>
        <v>21</v>
      </c>
    </row>
    <row r="8" spans="1:4">
      <c r="A8" t="s">
        <v>26</v>
      </c>
      <c r="B8" s="4"/>
      <c r="C8" s="4"/>
      <c r="D8" s="4">
        <f>IFERROR(ROUND((D7/D6)*100,0),0)</f>
        <v>88</v>
      </c>
    </row>
    <row r="9" spans="1:4">
      <c r="A9" t="s">
        <v>27</v>
      </c>
      <c r="B9" s="4"/>
      <c r="C9" s="4"/>
      <c r="D9" s="4">
        <f>ROUND(D2*(D8/100),0)</f>
        <v>3080</v>
      </c>
    </row>
    <row r="10" spans="1:4">
      <c r="A10" t="s">
        <v>28</v>
      </c>
      <c r="B10" s="4"/>
      <c r="C10" s="4"/>
      <c r="D10" s="4">
        <f>ROUND(D3*(D8/100),0)</f>
        <v>1760</v>
      </c>
    </row>
    <row r="11" spans="1:4">
      <c r="A11" t="s">
        <v>29</v>
      </c>
      <c r="B11" s="4">
        <f>IF(B4&lt;6,0,ROUND(D9*IFERROR(B4/D7,0),0))</f>
        <v>1320</v>
      </c>
      <c r="C11" s="4">
        <f>IF(C5&lt;6,0,D9-B11)</f>
        <v>1760</v>
      </c>
      <c r="D11" s="4">
        <f>SUM(B11:C11)</f>
        <v>3080</v>
      </c>
    </row>
    <row r="12" spans="1:4">
      <c r="A12" t="s">
        <v>30</v>
      </c>
      <c r="B12" s="4">
        <f>IF(B4&lt;6,0,ROUND(D10*IFERROR(B4/D7,0),0))</f>
        <v>754</v>
      </c>
      <c r="C12" s="4">
        <f>IF(C5&lt;6,0,D10-B12)</f>
        <v>1006</v>
      </c>
      <c r="D12" s="4">
        <f>SUM(B12:C12)</f>
        <v>1760</v>
      </c>
    </row>
    <row r="13" spans="1:4">
      <c r="A13" t="s">
        <v>31</v>
      </c>
      <c r="B13" s="4">
        <f>SUM(B11:B12)</f>
        <v>2074</v>
      </c>
      <c r="C13" s="4">
        <f>SUM(C11:C12)</f>
        <v>2766</v>
      </c>
      <c r="D13" s="4">
        <f>SUM(D11:D12)</f>
        <v>4840</v>
      </c>
    </row>
  </sheetData>
  <sheetProtection algorithmName="SHA-512" hashValue="WJnC4zRS10QmO//bqy0kKjMig4eB3egIrkRE9iJW0vzodvujVeG2j0KVJwbdqHiRGQiYyypBHNOMjye9MHia5Q==" saltValue="3nt+L644ktRj/LXXomNEV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workbookViewId="0">
      <selection activeCell="B25" sqref="B25"/>
    </sheetView>
  </sheetViews>
  <sheetFormatPr defaultRowHeight="14.25"/>
  <cols>
    <col min="1" max="4" width="30" customWidth="1"/>
  </cols>
  <sheetData>
    <row r="1" spans="1:4" ht="15">
      <c r="A1" s="3" t="s">
        <v>32</v>
      </c>
      <c r="B1" s="3" t="s">
        <v>33</v>
      </c>
      <c r="C1" s="3" t="s">
        <v>34</v>
      </c>
      <c r="D1" s="3" t="s">
        <v>35</v>
      </c>
    </row>
    <row r="2" spans="1:4">
      <c r="A2" t="s">
        <v>36</v>
      </c>
      <c r="B2" s="4">
        <v>3500</v>
      </c>
      <c r="C2" s="4">
        <v>2000</v>
      </c>
      <c r="D2" t="s">
        <v>37</v>
      </c>
    </row>
    <row r="3" spans="1:4">
      <c r="A3" t="s">
        <v>38</v>
      </c>
      <c r="B3" s="4">
        <v>4500</v>
      </c>
      <c r="C3" s="4">
        <v>2000</v>
      </c>
      <c r="D3" t="s">
        <v>39</v>
      </c>
    </row>
    <row r="4" spans="1:4" hidden="1">
      <c r="A4" t="s">
        <v>40</v>
      </c>
      <c r="B4" s="4">
        <v>5500</v>
      </c>
      <c r="C4" s="4">
        <v>2000</v>
      </c>
      <c r="D4" t="s">
        <v>41</v>
      </c>
    </row>
    <row r="5" spans="1:4">
      <c r="A5" t="s">
        <v>42</v>
      </c>
      <c r="B5" s="4">
        <v>3500</v>
      </c>
      <c r="C5" s="4">
        <v>6000</v>
      </c>
      <c r="D5" t="s">
        <v>43</v>
      </c>
    </row>
    <row r="6" spans="1:4">
      <c r="A6" t="s">
        <v>44</v>
      </c>
      <c r="B6" s="4">
        <v>4500</v>
      </c>
      <c r="C6" s="4">
        <v>6000</v>
      </c>
      <c r="D6" t="s">
        <v>45</v>
      </c>
    </row>
    <row r="7" spans="1:4" hidden="1">
      <c r="A7" t="s">
        <v>46</v>
      </c>
      <c r="B7" s="4">
        <v>5500</v>
      </c>
      <c r="C7" s="4">
        <v>7000</v>
      </c>
      <c r="D7" t="s">
        <v>47</v>
      </c>
    </row>
  </sheetData>
  <sheetProtection algorithmName="SHA-512" hashValue="KwGMWJgH6cx7CBcJo3gdLx0mdgWt6UCaSu9fPKlJUBKy6dwAWT7nWNh8oVCaCQr2tOhWTWtcFOsUmoA3wEhLWw==" saltValue="0XEDbQeu/NNneO8Qit23e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workbookViewId="0">
      <selection activeCell="A12" sqref="A12"/>
    </sheetView>
  </sheetViews>
  <sheetFormatPr defaultRowHeight="14.25"/>
  <cols>
    <col min="1" max="1" width="32" customWidth="1"/>
    <col min="2" max="2" width="90" customWidth="1"/>
  </cols>
  <sheetData>
    <row r="1" spans="1:6" ht="20.25">
      <c r="A1" s="21" t="s">
        <v>48</v>
      </c>
      <c r="B1" s="21"/>
      <c r="C1" s="22"/>
      <c r="D1" s="22"/>
      <c r="E1" s="22"/>
      <c r="F1" s="22"/>
    </row>
    <row r="3" spans="1:6" ht="15">
      <c r="A3" s="3" t="s">
        <v>49</v>
      </c>
      <c r="B3" s="3" t="s">
        <v>50</v>
      </c>
    </row>
    <row r="4" spans="1:6">
      <c r="A4" t="s">
        <v>51</v>
      </c>
      <c r="B4" t="s">
        <v>52</v>
      </c>
    </row>
    <row r="5" spans="1:6">
      <c r="A5" t="s">
        <v>53</v>
      </c>
      <c r="B5" t="s">
        <v>54</v>
      </c>
    </row>
    <row r="6" spans="1:6">
      <c r="A6" t="s">
        <v>55</v>
      </c>
      <c r="B6" t="s">
        <v>56</v>
      </c>
    </row>
    <row r="7" spans="1:6">
      <c r="A7" t="s">
        <v>57</v>
      </c>
      <c r="B7" t="s">
        <v>58</v>
      </c>
    </row>
    <row r="8" spans="1:6">
      <c r="A8" t="s">
        <v>59</v>
      </c>
      <c r="B8" t="s">
        <v>60</v>
      </c>
    </row>
    <row r="9" spans="1:6">
      <c r="A9" t="s">
        <v>61</v>
      </c>
      <c r="B9" t="s">
        <v>62</v>
      </c>
    </row>
  </sheetData>
  <sheetProtection algorithmName="SHA-512" hashValue="wI7jhdOThd5C6FzlS/VsmOPdBDFsgznXOESP4/TkPSEEgh4tnuyUVmYW28fdx5TRw9tQULjYXPCNH3VmK31MnA==" saltValue="6dRcmlZOav0JX7B2+ZVyJg==" spinCount="100000" sheet="1" objects="1" scenarios="1"/>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Loan Proration Estimator</vt:lpstr>
      <vt:lpstr>2. Calculations</vt:lpstr>
      <vt:lpstr>3. Loan Limits</vt:lpstr>
      <vt:lpstr>4. Staff - 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Cordoba, Juan</dc:creator>
  <cp:lastModifiedBy>Cordoba, Juan</cp:lastModifiedBy>
  <dcterms:created xsi:type="dcterms:W3CDTF">2026-07-09T16:07:24Z</dcterms:created>
  <dcterms:modified xsi:type="dcterms:W3CDTF">2026-08-06T21:28:53Z</dcterms:modified>
</cp:coreProperties>
</file>